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<sst xmlns="http://schemas.openxmlformats.org/spreadsheetml/2006/main" count="1072" uniqueCount="878">
  <si>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</si>
  <si>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</si>
  <si>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</si>
  <si>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</si>
  <si>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</si>
  <si>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</si>
  <si>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</si>
  <si>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</si>
  <si>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</si>
  <si>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</si>
  <si>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</si>
  <si>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</si>
  <si>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</si>
  <si>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</si>
  <si>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</si>
  <si>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</si>
  <si>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</si>
  <si>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</si>
  <si>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</si>
  <si>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</si>
  <si>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</si>
  <si>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</si>
  <si>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</si>
  <si>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</si>
  <si>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</si>
  <si>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</si>
  <si>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</si>
  <si>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</si>
  <si>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</si>
  <si>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</si>
  <si>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</si>
  <si>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</si>
  <si>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</si>
  <si>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</si>
  <si>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</si>
  <si>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</si>
  <si>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</si>
  <si>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</si>
  <si>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</si>
  <si>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</si>
  <si>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</si>
  <si>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</si>
  <si>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</si>
  <si>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</si>
  <si>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</si>
  <si>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</si>
  <si>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</si>
  <si>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</si>
  <si>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</si>
  <si>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</si>
  <si>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</si>
  <si>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</si>
  <si>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</si>
  <si>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</si>
  <si>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</si>
  <si>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</si>
  <si>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</si>
  <si>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</si>
  <si>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</si>
  <si>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</si>
  <si>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</si>
  <si>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</si>
  <si>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</si>
  <si>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</si>
  <si>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</si>
  <si>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</si>
  <si>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</si>
  <si>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</si>
  <si>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</si>
  <si>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</si>
  <si>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</si>
  <si>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</si>
  <si>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</si>
  <si>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</si>
  <si>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</si>
  <si>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</si>
  <si>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</si>
  <si>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</si>
  <si>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</si>
  <si>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</si>
  <si>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</si>
  <si>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</si>
  <si>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</si>
  <si>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</si>
  <si>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</si>
  <si>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</si>
  <si>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</si>
  <si>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</si>
  <si>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</si>
  <si>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</si>
  <si>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</si>
  <si>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</si>
  <si>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</si>
  <si>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</si>
  <si>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</si>
  <si>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</si>
  <si>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</si>
  <si>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</si>
  <si>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</si>
  <si>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</si>
  <si>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</si>
  <si>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</si>
  <si>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</si>
  <si>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</si>
  <si>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</si>
  <si>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</si>
  <si>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</si>
  <si>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</si>
  <si>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</si>
  <si>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</si>
  <si>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</si>
  <si>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</si>
  <si>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</si>
  <si>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</si>
  <si>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</si>
  <si>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</si>
  <si>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</si>
  <si>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</si>
  <si>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</si>
  <si>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</si>
  <si>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</si>
  <si>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</si>
  <si>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</si>
  <si>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</si>
  <si>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</si>
  <si>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</si>
  <si>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</si>
  <si>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</si>
  <si>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</si>
  <si>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</si>
  <si>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</si>
  <si>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</si>
  <si>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</si>
  <si>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</si>
  <si>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</si>
  <si>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</si>
  <si>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</si>
  <si>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</si>
  <si>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</si>
  <si>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</si>
  <si>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</si>
  <si>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</si>
  <si>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</si>
  <si>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</si>
  <si>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</si>
  <si>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</si>
  <si>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</si>
  <si>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</si>
  <si>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</si>
  <si>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</si>
  <si>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</si>
  <si>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</si>
  <si>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</si>
  <si>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</si>
  <si>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</si>
  <si>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</si>
  <si>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</si>
  <si>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</si>
  <si>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</si>
  <si>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</si>
  <si>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</si>
  <si>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</si>
  <si>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</si>
  <si>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</si>
  <si>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</si>
  <si>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</si>
  <si>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</si>
  <si>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</si>
  <si>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</si>
  <si>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</si>
  <si>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</si>
  <si>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</si>
  <si>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</si>
  <si>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</si>
  <si>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</si>
  <si>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</si>
  <si>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</si>
  <si>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</si>
  <si>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</si>
  <si>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</si>
  <si>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</si>
  <si>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</si>
  <si>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</si>
  <si>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</si>
  <si>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</si>
  <si>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</si>
  <si>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</si>
  <si>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</si>
  <si>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</si>
  <si>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</si>
  <si>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</si>
  <si>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</si>
  <si>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</si>
  <si>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</si>
  <si>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</si>
  <si>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</si>
  <si>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</si>
  <si>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</si>
  <si>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</si>
  <si>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</si>
  <si>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</si>
  <si>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</si>
  <si>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</si>
  <si>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</si>
  <si>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</si>
  <si>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</si>
  <si>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</si>
  <si>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</si>
  <si>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</si>
  <si>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</si>
  <si>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</si>
  <si>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</si>
  <si>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</si>
  <si>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</si>
  <si>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</si>
  <si>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</si>
  <si>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</si>
  <si>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</si>
  <si>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</si>
  <si>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</si>
  <si>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</si>
  <si>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</si>
  <si>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</si>
  <si>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</si>
  <si>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</si>
  <si>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</si>
  <si>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</si>
  <si>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</si>
  <si>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</si>
  <si>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</si>
  <si>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</si>
  <si>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</si>
  <si>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</si>
  <si>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</si>
  <si>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</si>
  <si>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</si>
  <si>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</si>
  <si>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</si>
  <si>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</si>
  <si>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</si>
  <si>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</si>
  <si>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</si>
  <si>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</si>
  <si>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</si>
  <si>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</si>
  <si>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</si>
  <si>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</si>
  <si>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</si>
  <si>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</si>
  <si>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</si>
  <si>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</si>
  <si>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</si>
  <si>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</si>
  <si>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</si>
  <si>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</si>
  <si>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</si>
  <si>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</si>
  <si>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</si>
  <si>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</si>
  <si>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</si>
  <si>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</si>
  <si>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</si>
  <si>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</si>
  <si>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</si>
  <si>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</si>
  <si>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</si>
  <si>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</si>
  <si>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</si>
  <si>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</si>
  <si>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</si>
  <si>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</si>
  <si>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</si>
  <si>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</si>
  <si>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</si>
  <si>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</si>
  <si>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</si>
  <si>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</si>
  <si>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</si>
  <si>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</si>
  <si>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</si>
  <si>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</si>
  <si>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</si>
  <si>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</si>
  <si>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</si>
  <si>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</si>
  <si>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</si>
  <si>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</si>
  <si>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</si>
  <si>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</si>
  <si>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</si>
  <si>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</si>
  <si>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</si>
  <si>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</si>
  <si>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</si>
  <si>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</si>
  <si>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</si>
  <si>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</si>
  <si>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</si>
  <si>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</si>
  <si>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</si>
  <si>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</si>
  <si>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</si>
  <si>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</si>
  <si>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</si>
  <si>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</si>
  <si>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</si>
  <si>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</si>
  <si>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</si>
  <si>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</si>
  <si>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</si>
  <si>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</si>
  <si>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</si>
  <si>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</si>
  <si>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</si>
  <si>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</si>
  <si>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</si>
  <si>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</si>
  <si>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</si>
  <si>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</si>
  <si>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</si>
  <si>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</si>
  <si>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</si>
  <si>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</si>
  <si>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</si>
  <si>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</si>
  <si>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</si>
  <si>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</si>
  <si>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</si>
  <si>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</si>
  <si>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</si>
  <si>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</si>
  <si>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</si>
  <si>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</si>
  <si>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</si>
  <si>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</si>
  <si>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</si>
  <si>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</si>
  <si>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</si>
  <si>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</si>
  <si>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</si>
  <si>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</si>
  <si>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</si>
  <si>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</si>
  <si>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</si>
  <si>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</si>
  <si>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</si>
  <si>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</si>
  <si>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</si>
  <si>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</si>
  <si>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</si>
  <si>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</si>
  <si>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</si>
  <si>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</si>
  <si>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</si>
  <si>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</si>
  <si>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</si>
  <si>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</si>
  <si>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</si>
  <si>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</si>
  <si>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</si>
  <si>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</si>
  <si>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</si>
  <si>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</si>
  <si>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</si>
  <si>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</si>
  <si>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</si>
  <si>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</si>
  <si>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</si>
  <si>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</si>
  <si>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</si>
  <si>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</si>
  <si>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</si>
  <si>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</si>
  <si>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</si>
  <si>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</si>
  <si>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</si>
  <si>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</si>
  <si>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</si>
  <si>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</si>
  <si>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</si>
  <si>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</si>
  <si>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</si>
  <si>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</si>
  <si>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</si>
  <si>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</si>
  <si>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</si>
  <si>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</si>
  <si>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</si>
  <si>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</si>
  <si>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</si>
  <si>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</si>
  <si>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</si>
  <si>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</si>
  <si>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</si>
  <si>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</si>
  <si>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</si>
  <si>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</si>
  <si>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</si>
  <si>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</si>
  <si>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</si>
  <si>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</si>
  <si>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</si>
  <si>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</si>
  <si>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</si>
  <si>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</si>
  <si>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</si>
  <si>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</si>
  <si>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</si>
  <si>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</si>
  <si>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</si>
  <si>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</si>
  <si>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</si>
  <si>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</si>
  <si>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</si>
  <si>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</si>
  <si>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</si>
  <si>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</si>
  <si>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</si>
  <si>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</si>
  <si>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</si>
  <si>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</si>
  <si>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</si>
  <si>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</si>
  <si>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</si>
  <si>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</si>
  <si>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</si>
  <si>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</si>
  <si>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</si>
  <si>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</si>
  <si>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</si>
  <si>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</si>
  <si>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</si>
  <si>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</si>
  <si>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</si>
  <si>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</si>
  <si>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</si>
  <si>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</si>
  <si>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</si>
  <si>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</si>
  <si>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</si>
  <si>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</si>
  <si>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</si>
  <si>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</si>
  <si>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</si>
  <si>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</si>
  <si>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</si>
  <si>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</si>
  <si>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</si>
  <si>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</si>
  <si>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</si>
  <si>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</si>
  <si>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</si>
  <si>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</si>
  <si>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</si>
  <si>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</si>
  <si>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</si>
  <si>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</si>
  <si>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</si>
  <si>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</si>
  <si>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</si>
  <si>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</si>
  <si>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</si>
  <si>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</si>
  <si>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</si>
  <si>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</si>
  <si>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</si>
  <si>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</si>
  <si>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</si>
  <si>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</si>
  <si>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</si>
  <si>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</si>
  <si>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</si>
  <si>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</si>
  <si>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</si>
  <si>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</si>
  <si>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</si>
  <si>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</si>
  <si>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</si>
  <si>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</si>
  <si>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</si>
  <si>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</si>
  <si>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</si>
  <si>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</si>
  <si>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</si>
  <si>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</si>
  <si>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</si>
  <si>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</si>
  <si>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</si>
  <si>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</si>
  <si>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</si>
  <si>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</si>
  <si>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</si>
  <si>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</si>
  <si>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</si>
  <si>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</si>
  <si>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</si>
  <si>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</si>
  <si>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</si>
  <si>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</si>
  <si>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</si>
  <si>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</si>
  <si>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</si>
  <si>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</si>
  <si>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</si>
  <si>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</si>
  <si>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</si>
  <si>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</si>
  <si>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</si>
  <si>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</si>
  <si>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</si>
  <si>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</si>
  <si>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</si>
  <si>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</si>
  <si>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</si>
  <si>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</si>
  <si>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</si>
  <si>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</si>
  <si>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</si>
  <si>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</si>
  <si>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</si>
  <si>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</si>
  <si>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</si>
  <si>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</si>
  <si>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</si>
  <si>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</si>
  <si>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</si>
  <si>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</si>
  <si>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</si>
  <si>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</si>
  <si>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</si>
  <si>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</si>
  <si>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</si>
  <si>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</si>
  <si>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</si>
  <si>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</si>
  <si>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</si>
  <si>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</si>
  <si>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</si>
  <si>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</si>
  <si>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</si>
  <si>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</si>
  <si>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</si>
  <si>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</si>
  <si>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</si>
  <si>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</si>
  <si>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</si>
  <si>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</si>
  <si>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</si>
  <si>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</si>
  <si>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</si>
  <si>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</si>
  <si>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</si>
  <si>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</si>
  <si>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</si>
  <si>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</si>
  <si>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</si>
  <si>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</si>
  <si>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</si>
  <si>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</si>
  <si>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</si>
  <si>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</si>
  <si>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</si>
  <si>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</si>
  <si>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</si>
  <si>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</si>
  <si>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</si>
  <si>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</si>
  <si>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</si>
  <si>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</si>
  <si>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</si>
  <si>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</si>
  <si>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</si>
  <si>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</si>
  <si>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</si>
  <si>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</si>
  <si>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</si>
  <si>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</si>
  <si>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</si>
  <si>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</si>
  <si>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</si>
  <si>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</si>
  <si>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</si>
  <si>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</si>
  <si>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</si>
  <si>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</si>
  <si>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</si>
  <si>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</si>
  <si>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</si>
  <si>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</si>
  <si>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</si>
  <si>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</si>
  <si>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</si>
  <si>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</si>
  <si>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</si>
  <si>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</si>
  <si>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</si>
  <si>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</si>
  <si>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</si>
  <si>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</si>
  <si>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</si>
  <si>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</si>
  <si>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</si>
  <si>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</si>
  <si>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</si>
  <si>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</si>
  <si>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</si>
  <si>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</si>
  <si>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</si>
  <si>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</si>
  <si>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</si>
  <si>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</si>
  <si>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</si>
  <si>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</si>
  <si>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</si>
  <si>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</si>
  <si>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</si>
  <si>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</si>
  <si>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</si>
  <si>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</si>
  <si>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</si>
  <si>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</si>
  <si>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</si>
  <si>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</si>
  <si>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</si>
  <si>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</si>
  <si>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</si>
  <si>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</si>
  <si>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</si>
  <si>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</si>
  <si>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</si>
  <si>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</si>
  <si>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</si>
  <si>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</si>
  <si>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</si>
  <si>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</si>
  <si>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</si>
  <si>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</si>
  <si>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</si>
  <si>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</si>
  <si>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</si>
  <si>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</si>
  <si>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</si>
  <si>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</si>
  <si>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</si>
  <si>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</si>
  <si>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</si>
  <si>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</si>
  <si>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</si>
  <si>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</si>
  <si>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</si>
  <si>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</si>
  <si>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</si>
  <si>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</si>
  <si>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</si>
  <si>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</si>
  <si>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</si>
  <si>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</si>
  <si>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</si>
  <si>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</si>
  <si>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</si>
  <si>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</si>
  <si>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</si>
  <si>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</si>
  <si>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</si>
  <si>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</si>
  <si>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</si>
  <si>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</si>
  <si>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</si>
  <si>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</si>
  <si>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</si>
  <si>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</si>
  <si>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</si>
  <si>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</si>
  <si>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</si>
  <si>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</si>
  <si>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</si>
  <si>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</si>
  <si>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</si>
  <si>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</si>
  <si>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</si>
  <si>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</si>
  <si>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</si>
  <si>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</si>
  <si>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</si>
  <si>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</si>
  <si>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</si>
  <si>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</si>
  <si>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</si>
  <si>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</si>
  <si>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</si>
  <si>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</si>
  <si>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</si>
  <si>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</si>
  <si>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</si>
  <si>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</si>
  <si>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</si>
  <si>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</si>
  <si>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</si>
  <si>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</si>
  <si>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</si>
  <si>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</si>
  <si>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</si>
  <si>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</si>
  <si>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</si>
  <si>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</si>
  <si>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</si>
  <si>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</si>
  <si>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</si>
  <si>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</si>
  <si>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</si>
  <si>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</si>
  <si>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</si>
  <si>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</si>
  <si>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</si>
  <si>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</si>
  <si>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</si>
  <si>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</si>
  <si>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</si>
  <si>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</si>
  <si>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</si>
  <si>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</si>
  <si>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</si>
  <si>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</si>
  <si>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</si>
  <si>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</si>
  <si>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</si>
  <si>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</si>
  <si>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</si>
  <si>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</si>
  <si>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</si>
  <si>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</si>
  <si>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</si>
  <si>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</si>
  <si>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</si>
  <si>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</si>
  <si>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</si>
  <si>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</si>
  <si>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</si>
  <si>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</si>
  <si>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</si>
  <si>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</si>
  <si>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</si>
  <si>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</si>
  <si>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</si>
  <si>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</si>
  <si>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</si>
  <si>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</si>
  <si>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</si>
  <si>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</si>
  <si>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</si>
  <si>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</si>
  <si>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</si>
  <si>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</si>
  <si>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</si>
  <si>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</si>
  <si>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</si>
  <si>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</si>
  <si>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</si>
  <si>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</si>
  <si>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</si>
  <si>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</si>
  <si>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</si>
  <si>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</si>
  <si>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</si>
  <si>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</si>
  <si>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</si>
  <si>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</si>
  <si>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</si>
  <si>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</si>
  <si>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</si>
  <si>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</si>
  <si>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</si>
  <si>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</si>
  <si>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</si>
  <si>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</si>
  <si>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</si>
  <si>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</si>
  <si>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</si>
  <si>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</si>
  <si>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</si>
  <si>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</si>
  <si>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</si>
  <si>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</si>
  <si>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</si>
  <si>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</si>
  <si>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</si>
  <si>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</si>
  <si>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</si>
  <si>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</si>
  <si>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</si>
  <si>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</si>
  <si>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</si>
  <si>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</si>
  <si>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</si>
  <si>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</si>
  <si>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</si>
  <si>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</si>
  <si>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</si>
  <si>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</si>
  <si>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</si>
  <si>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</si>
  <si>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</si>
  <si>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</si>
  <si>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</si>
  <si>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</si>
  <si>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</si>
  <si>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</si>
  <si>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</si>
  <si>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</si>
  <si>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</si>
  <si>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</si>
  <si>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</si>
  <si>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</si>
  <si>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</si>
  <si>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</si>
  <si>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</si>
  <si>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</si>
  <si>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</si>
  <si>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</si>
  <si>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</si>
  <si>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</si>
  <si>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</si>
  <si>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</si>
  <si>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</si>
  <si>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</si>
  <si>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</si>
  <si>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</si>
  <si>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</si>
  <si>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</si>
  <si>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</si>
  <si>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</si>
  <si>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</si>
  <si>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</si>
  <si>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</si>
  <si>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</si>
  <si>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</si>
  <si>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</si>
  <si>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</si>
  <si>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</si>
  <si>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</si>
  <si>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</si>
  <si>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</si>
  <si>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</si>
  <si>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</si>
  <si>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</si>
  <si>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</si>
  <si>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</si>
  <si>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</si>
  <si>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</si>
  <si>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</si>
  <si>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</si>
  <si>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</si>
  <si>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</si>
  <si>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</si>
  <si>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</si>
  <si>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</si>
  <si>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</si>
  <si>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</si>
  <si>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</si>
  <si>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</si>
  <si>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</si>
  <si>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</si>
  <si>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</si>
  <si>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</si>
  <si>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</si>
  <si>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</si>
  <si>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</si>
  <si>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</si>
  <si>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</si>
  <si>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</si>
  <si>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</si>
  <si>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</si>
  <si>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</si>
  <si>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</si>
  <si>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</si>
  <si>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ВТОРО  ТРИМЕСЕЧИЕ НА 2013 ГОДИНА</t>
  </si>
  <si>
    <t>27.07.2013 г.</t>
  </si>
  <si>
    <t>27.07.2013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</si>
</sst>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4">
      <selection activeCell="A24" sqref="A2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0" t="s">
        <v>861</v>
      </c>
      <c r="F3" s="217" t="s">
        <v>2</v>
      </c>
      <c r="G3" s="172"/>
      <c r="H3" s="459" t="s">
        <v>159</v>
      </c>
    </row>
    <row r="4" spans="1:8" ht="15">
      <c r="A4" s="578" t="s">
        <v>3</v>
      </c>
      <c r="B4" s="584"/>
      <c r="C4" s="584"/>
      <c r="D4" s="584"/>
      <c r="E4" s="502" t="s">
        <v>862</v>
      </c>
      <c r="F4" s="580" t="s">
        <v>4</v>
      </c>
      <c r="G4" s="581"/>
      <c r="H4" s="459">
        <v>820167527</v>
      </c>
    </row>
    <row r="5" spans="1:8" ht="15">
      <c r="A5" s="578" t="s">
        <v>5</v>
      </c>
      <c r="B5" s="579"/>
      <c r="C5" s="579"/>
      <c r="D5" s="579"/>
      <c r="E5" s="503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-1009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1173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</v>
      </c>
      <c r="H61" s="154">
        <f>SUM(H62:H68)</f>
        <v>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8</v>
      </c>
      <c r="H69" s="152">
        <v>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876</v>
      </c>
      <c r="C99" s="45"/>
      <c r="D99" s="1" t="s">
        <v>863</v>
      </c>
      <c r="E99" s="45"/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A45" sqref="A45:E4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ЛОВЕЧТУРС АД</v>
      </c>
      <c r="C2" s="587"/>
      <c r="D2" s="587"/>
      <c r="E2" s="587"/>
      <c r="F2" s="589" t="s">
        <v>2</v>
      </c>
      <c r="G2" s="589"/>
      <c r="H2" s="524" t="str">
        <f>'справка №1-БАЛАНС'!H3</f>
        <v> </v>
      </c>
    </row>
    <row r="3" spans="1:8" ht="15">
      <c r="A3" s="465" t="s">
        <v>275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8" t="str">
        <f>'справка №1-БАЛАНС'!E5</f>
        <v>ВТОРО  ТРИМЕСЕЧИЕ НА 2013 ГОДИНА</v>
      </c>
      <c r="C4" s="588"/>
      <c r="D4" s="588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/>
      <c r="D10" s="46">
        <v>1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>
        <v>1</v>
      </c>
      <c r="H11" s="548">
        <v>4</v>
      </c>
    </row>
    <row r="12" spans="1:8" ht="12">
      <c r="A12" s="298" t="s">
        <v>295</v>
      </c>
      <c r="B12" s="299" t="s">
        <v>296</v>
      </c>
      <c r="C12" s="46">
        <v>4</v>
      </c>
      <c r="D12" s="46">
        <v>5</v>
      </c>
      <c r="E12" s="300" t="s">
        <v>78</v>
      </c>
      <c r="F12" s="547" t="s">
        <v>297</v>
      </c>
      <c r="G12" s="548"/>
      <c r="H12" s="548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49" t="s">
        <v>300</v>
      </c>
      <c r="G13" s="546">
        <f>SUM(G9:G12)</f>
        <v>1</v>
      </c>
      <c r="H13" s="546">
        <f>SUM(H9:H12)</f>
        <v>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5</v>
      </c>
      <c r="D19" s="49">
        <f>SUM(D9:D15)+D16</f>
        <v>7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5</v>
      </c>
      <c r="D28" s="50">
        <f>D26+D19</f>
        <v>7</v>
      </c>
      <c r="E28" s="127" t="s">
        <v>339</v>
      </c>
      <c r="F28" s="552" t="s">
        <v>340</v>
      </c>
      <c r="G28" s="546">
        <f>G13+G15+G24</f>
        <v>1</v>
      </c>
      <c r="H28" s="546">
        <f>H13+H15+H24</f>
        <v>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4</v>
      </c>
      <c r="H30" s="53">
        <f>IF((D28-H28)&gt;0,D28-H28,0)</f>
        <v>3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5</v>
      </c>
      <c r="D33" s="49">
        <f>D28-D31+D32</f>
        <v>7</v>
      </c>
      <c r="E33" s="127" t="s">
        <v>353</v>
      </c>
      <c r="F33" s="552" t="s">
        <v>354</v>
      </c>
      <c r="G33" s="53">
        <f>G32-G31+G28</f>
        <v>1</v>
      </c>
      <c r="H33" s="53">
        <f>H32-H31+H28</f>
        <v>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4</v>
      </c>
      <c r="H34" s="546">
        <f>IF((D33-H33)&gt;0,D33-H33,0)</f>
        <v>3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4</v>
      </c>
      <c r="H39" s="557">
        <f>IF(H34&gt;0,IF(D35+H34&lt;0,0,D35+H34),IF(D34-D35&lt;0,D35-D34,0))</f>
        <v>3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4</v>
      </c>
      <c r="H41" s="52">
        <f>IF(D39=0,IF(H39-H40&gt;0,H39-H40+D40,0),IF(D39-D40&lt;0,D40-D39+H40,0))</f>
        <v>3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5</v>
      </c>
      <c r="D42" s="53">
        <f>D33+D35+D39</f>
        <v>7</v>
      </c>
      <c r="E42" s="128" t="s">
        <v>380</v>
      </c>
      <c r="F42" s="129" t="s">
        <v>381</v>
      </c>
      <c r="G42" s="53">
        <f>G39+G33</f>
        <v>5</v>
      </c>
      <c r="H42" s="53">
        <f>H39+H33</f>
        <v>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0" t="s">
        <v>859</v>
      </c>
      <c r="B45" s="590"/>
      <c r="C45" s="590"/>
      <c r="D45" s="590"/>
      <c r="E45" s="59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427"/>
      <c r="C48" s="427" t="s">
        <v>383</v>
      </c>
      <c r="D48" s="585"/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877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6"/>
      <c r="E50" s="586"/>
      <c r="F50" s="586"/>
      <c r="G50" s="586"/>
      <c r="H50" s="586"/>
    </row>
    <row r="51" spans="1:8" ht="12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55" sqref="A5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ВТОРО  ТРИМЕСЕЧИЕ НА 2013 ГОДИНА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</v>
      </c>
      <c r="D10" s="54">
        <v>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/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876</v>
      </c>
      <c r="B50" s="436" t="s">
        <v>383</v>
      </c>
      <c r="C50" s="573"/>
      <c r="D50" s="573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3"/>
      <c r="D52" s="573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41" sqref="A41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6" t="str">
        <f>'справка №1-БАЛАНС'!E3</f>
        <v>ЛОВЕЧТУРС АД</v>
      </c>
      <c r="C3" s="576"/>
      <c r="D3" s="576"/>
      <c r="E3" s="576"/>
      <c r="F3" s="576"/>
      <c r="G3" s="576"/>
      <c r="H3" s="576"/>
      <c r="I3" s="576"/>
      <c r="J3" s="474"/>
      <c r="K3" s="591" t="s">
        <v>2</v>
      </c>
      <c r="L3" s="591"/>
      <c r="M3" s="476" t="str">
        <f>'справка №1-БАЛАНС'!H3</f>
        <v> </v>
      </c>
      <c r="N3" s="2"/>
    </row>
    <row r="4" spans="1:15" s="530" customFormat="1" ht="13.5" customHeight="1">
      <c r="A4" s="465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ВТОРО  ТРИМЕСЕЧИЕ НА 2013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-1026</v>
      </c>
      <c r="K29" s="59">
        <f t="shared" si="6"/>
        <v>0</v>
      </c>
      <c r="L29" s="344">
        <f t="shared" si="1"/>
        <v>1173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-1026</v>
      </c>
      <c r="K32" s="59">
        <f t="shared" si="7"/>
        <v>0</v>
      </c>
      <c r="L32" s="344">
        <f t="shared" si="1"/>
        <v>1173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876</v>
      </c>
      <c r="B38" s="19"/>
      <c r="C38" s="15"/>
      <c r="D38" s="575" t="s">
        <v>867</v>
      </c>
      <c r="E38" s="575"/>
      <c r="F38" s="575"/>
      <c r="G38" s="575"/>
      <c r="H38" s="575"/>
      <c r="I38" s="575"/>
      <c r="J38" s="15" t="s">
        <v>868</v>
      </c>
      <c r="K38" s="15"/>
      <c r="L38" s="575"/>
      <c r="M38" s="57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B36" sqref="B3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ЛОВЕЧТУРС АД</v>
      </c>
      <c r="D2" s="596"/>
      <c r="E2" s="596"/>
      <c r="F2" s="596"/>
      <c r="G2" s="596"/>
      <c r="H2" s="596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> </v>
      </c>
      <c r="P2" s="481"/>
      <c r="Q2" s="481"/>
      <c r="R2" s="524"/>
    </row>
    <row r="3" spans="1:18" ht="15">
      <c r="A3" s="594" t="s">
        <v>5</v>
      </c>
      <c r="B3" s="595"/>
      <c r="C3" s="597" t="str">
        <f>'справка №1-БАЛАНС'!E5</f>
        <v>ВТОРО  ТРИМЕСЕЧИЕ НА 2013 ГОДИНА</v>
      </c>
      <c r="D3" s="597"/>
      <c r="E3" s="597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>
        <f>'справка №1-БАЛАНС'!H4</f>
        <v>820167527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876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606" t="s">
        <v>870</v>
      </c>
      <c r="P44" s="607"/>
      <c r="Q44" s="607"/>
      <c r="R44" s="60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ВТОРО  ТРИМЕСЕЧИЕ НА 2013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610</v>
      </c>
      <c r="B5" s="494"/>
      <c r="C5" s="495"/>
      <c r="D5" s="107"/>
      <c r="E5" s="496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396</v>
      </c>
      <c r="D53" s="108">
        <v>396</v>
      </c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19</v>
      </c>
      <c r="D85" s="104">
        <f>SUM(D86:D90)+D94</f>
        <v>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8</v>
      </c>
      <c r="D95" s="108">
        <v>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27</v>
      </c>
      <c r="D96" s="104">
        <f>D85+D80+D75+D71+D95</f>
        <v>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423</v>
      </c>
      <c r="D97" s="104">
        <f>D96+D68+D66</f>
        <v>423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876</v>
      </c>
      <c r="B109" s="611"/>
      <c r="C109" s="611" t="s">
        <v>871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870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6" sqref="A26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> </v>
      </c>
    </row>
    <row r="5" spans="1:9" ht="15">
      <c r="A5" s="499" t="s">
        <v>5</v>
      </c>
      <c r="B5" s="619" t="str">
        <f>'справка №1-БАЛАНС'!E5</f>
        <v>ВТОРО  ТРИМЕСЕЧИЕ НА 2013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 ht="12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802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876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9" customFormat="1" ht="12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1" sqref="A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26" t="str">
        <f>'справка №1-БАЛАНС'!E5</f>
        <v>ВТОРО  ТРИМЕСЕЧИЕ НА 2013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565</v>
      </c>
      <c r="B27" s="39" t="s">
        <v>832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833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835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837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842</v>
      </c>
      <c r="B80" s="39"/>
      <c r="C80" s="429"/>
      <c r="D80" s="429"/>
      <c r="E80" s="429"/>
      <c r="F80" s="442"/>
    </row>
    <row r="81" spans="1:6" ht="14.25" customHeight="1" hidden="1">
      <c r="A81" s="36" t="s">
        <v>829</v>
      </c>
      <c r="B81" s="40"/>
      <c r="C81" s="429"/>
      <c r="D81" s="429"/>
      <c r="E81" s="429"/>
      <c r="F81" s="442"/>
    </row>
    <row r="82" spans="1:6" ht="12.75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833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835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837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876</v>
      </c>
      <c r="B151" s="452"/>
      <c r="C151" s="627" t="s">
        <v>872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874</v>
      </c>
      <c r="D153" s="627"/>
      <c r="E153" s="627"/>
      <c r="F153" s="627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2013-07-26T06:37:54Z</cp:lastPrinted>
  <dcterms:created xsi:type="dcterms:W3CDTF">2000-06-29T12:02:40Z</dcterms:created>
  <dcterms:modified xsi:type="dcterms:W3CDTF">2013-07-26T06:41:14Z</dcterms:modified>
  <cp:category/>
  <cp:version/>
  <cp:contentType/>
  <cp:contentStatus/>
</cp:coreProperties>
</file>